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J:\PASS\Master Docs On Site\Master GDI Docs\GDI Post Trial Docs\"/>
    </mc:Choice>
  </mc:AlternateContent>
  <bookViews>
    <workbookView xWindow="15" yWindow="-15" windowWidth="24000" windowHeight="9630"/>
  </bookViews>
  <sheets>
    <sheet name="Post-Trial FMSA" sheetId="1" r:id="rId1"/>
  </sheets>
  <calcPr calcId="152511"/>
</workbook>
</file>

<file path=xl/calcChain.xml><?xml version="1.0" encoding="utf-8"?>
<calcChain xmlns="http://schemas.openxmlformats.org/spreadsheetml/2006/main">
  <c r="C62" i="1" l="1"/>
  <c r="C30" i="1"/>
  <c r="C26" i="1"/>
  <c r="C61" i="1" s="1"/>
  <c r="C29" i="1" l="1"/>
  <c r="C31" i="1" l="1"/>
  <c r="C66" i="1" s="1"/>
  <c r="C63" i="1"/>
  <c r="C28" i="1"/>
  <c r="C37" i="1" l="1"/>
  <c r="C33" i="1"/>
  <c r="C35" i="1"/>
  <c r="C67" i="1" s="1"/>
  <c r="C38" i="1" l="1"/>
  <c r="C39" i="1"/>
  <c r="C68" i="1" s="1"/>
  <c r="B43" i="1" l="1"/>
  <c r="B46" i="1"/>
  <c r="B44" i="1"/>
  <c r="B49" i="1" s="1"/>
  <c r="C46" i="1" l="1"/>
  <c r="B50" i="1"/>
  <c r="C44" i="1" l="1"/>
  <c r="C50" i="1" l="1"/>
  <c r="C49" i="1"/>
  <c r="B26" i="1"/>
  <c r="B61" i="1" s="1"/>
  <c r="B62" i="1"/>
  <c r="B30" i="1" l="1"/>
  <c r="B45" i="1" l="1"/>
  <c r="B51" i="1"/>
  <c r="B52" i="1" s="1"/>
  <c r="C43" i="1"/>
  <c r="C51" i="1" s="1"/>
  <c r="C52" i="1" s="1"/>
  <c r="B29" i="1"/>
  <c r="B28" i="1" s="1"/>
  <c r="C45" i="1" l="1"/>
  <c r="B47" i="1"/>
  <c r="B63" i="1"/>
  <c r="B31" i="1"/>
  <c r="B66" i="1" l="1"/>
  <c r="B37" i="1"/>
  <c r="C47" i="1"/>
  <c r="C53" i="1" s="1"/>
  <c r="C69" i="1" s="1"/>
  <c r="C70" i="1" s="1"/>
  <c r="B53" i="1"/>
  <c r="B69" i="1" s="1"/>
  <c r="B33" i="1"/>
  <c r="B35" i="1"/>
  <c r="C71" i="1" l="1"/>
  <c r="C75" i="1"/>
  <c r="C76" i="1" s="1"/>
  <c r="C77" i="1" s="1"/>
  <c r="C78" i="1" s="1"/>
  <c r="C79" i="1" s="1"/>
  <c r="C80" i="1" s="1"/>
  <c r="B38" i="1"/>
  <c r="B67" i="1"/>
  <c r="B39" i="1"/>
  <c r="B68" i="1" l="1"/>
  <c r="B70" i="1" s="1"/>
  <c r="B71" i="1" l="1"/>
  <c r="B75" i="1"/>
  <c r="B76" i="1" s="1"/>
  <c r="B77" i="1" s="1"/>
  <c r="B78" i="1" s="1"/>
  <c r="B79" i="1" s="1"/>
  <c r="B80" i="1" s="1"/>
</calcChain>
</file>

<file path=xl/sharedStrings.xml><?xml version="1.0" encoding="utf-8"?>
<sst xmlns="http://schemas.openxmlformats.org/spreadsheetml/2006/main" count="79" uniqueCount="70">
  <si>
    <t>FMSA Color Key:</t>
  </si>
  <si>
    <t xml:space="preserve">MAINTENANCE </t>
  </si>
  <si>
    <t>ENVIRONMENTAL IMPACT</t>
  </si>
  <si>
    <t>FUEL</t>
  </si>
  <si>
    <t xml:space="preserve">        </t>
  </si>
  <si>
    <t>Important Fleet Information</t>
  </si>
  <si>
    <t>Monthly Miles Traveled By Fleet:</t>
  </si>
  <si>
    <t>Pre-Trial Proj. Annual Fleet Savings</t>
  </si>
  <si>
    <t>Post-Trial Proj. Annual Fleet Savings</t>
  </si>
  <si>
    <t>Year</t>
  </si>
  <si>
    <t>*Net Savings Projections</t>
  </si>
  <si>
    <t xml:space="preserve"> *Cummulative R.O.I. Over 5 Years</t>
  </si>
  <si>
    <t>Cost Of Fuel Per Gallon (Prior To Using Xp3):</t>
  </si>
  <si>
    <t>Non-Idle Monthly Fleet Fuel Usage:</t>
  </si>
  <si>
    <t>Average Miles Between Oil Changes:</t>
  </si>
  <si>
    <t>Average Cost Per Oil Change:</t>
  </si>
  <si>
    <t xml:space="preserve">  </t>
  </si>
  <si>
    <t>Date:</t>
  </si>
  <si>
    <t>Prepared By:</t>
  </si>
  <si>
    <t>Contact Number:</t>
  </si>
  <si>
    <t>Fuel</t>
  </si>
  <si>
    <t>Maintenance</t>
  </si>
  <si>
    <t>Environmental Impact</t>
  </si>
  <si>
    <t>Summary Of Projected Savings</t>
  </si>
  <si>
    <t>Prepared For:</t>
  </si>
  <si>
    <t>Please Fill In The Gray Cells</t>
  </si>
  <si>
    <t>Important Notes About This Form</t>
  </si>
  <si>
    <t>Cost Of Basic Fuel Per Gallon (Excluding Additives):</t>
  </si>
  <si>
    <t>Projected Annual Fuel Usage Prior To Using Xp3:</t>
  </si>
  <si>
    <t>Projected Annual Fuel Consumed After Using Xp3:</t>
  </si>
  <si>
    <t>Projected Annual Gal. Of Fuel Saved When Using Xp3:</t>
  </si>
  <si>
    <t xml:space="preserve">  Projected Annual Gross Fuel Savings When Using Xp3:</t>
  </si>
  <si>
    <t>Projected Annual Costs of Using Xp3:</t>
  </si>
  <si>
    <t>Projected Annual Gal. of Fuel Treated With Xp3:</t>
  </si>
  <si>
    <t>Cost Of Xp3 To Treat 1 Gallon Of Fuel:</t>
  </si>
  <si>
    <t>Data Entry</t>
  </si>
  <si>
    <t>Projected Annual Fuel Efficiency Increase When Using Xp3:</t>
  </si>
  <si>
    <t xml:space="preserve">                          Projected Annual Cost Of Xp3:</t>
  </si>
  <si>
    <t>Projected Trial/Annual Savings Summary:</t>
  </si>
  <si>
    <t xml:space="preserve">  Projected Annual Gross Fuel Savings:</t>
  </si>
  <si>
    <t xml:space="preserve">  Projected Annual Cost of Xp3:</t>
  </si>
  <si>
    <t>*Projected Annual Of Net Fuel Savings:</t>
  </si>
  <si>
    <t>Projected Annual Miles Traveled By Fleet:</t>
  </si>
  <si>
    <t>Projected Average Miles Between Oil Changes (Prior To Xp3)</t>
  </si>
  <si>
    <t>Projected Annual Fleet Oil Changes (Prior To Xp3)</t>
  </si>
  <si>
    <t>Projected Average Cost Per Oil Change</t>
  </si>
  <si>
    <t>Projected Average Annual Cost Of Oil Changes For Fleet</t>
  </si>
  <si>
    <t xml:space="preserve">  Projected % of Increase In Miles Between Oil Changes With Xp3</t>
  </si>
  <si>
    <t xml:space="preserve">  Projected Increase In Miles Between Oil Changes With Xp3</t>
  </si>
  <si>
    <t>Projected New Miles Between Oil Changes When Using Xp3</t>
  </si>
  <si>
    <t>Projected New Number of Annual Fleet Oil Changes</t>
  </si>
  <si>
    <t>Projected Annual Cost of Fleet Oil Changes When Using Xp3</t>
  </si>
  <si>
    <t xml:space="preserve">   *Projected Annual Fleet Maint. Savings With Xp3:</t>
  </si>
  <si>
    <t>Projected Annual Fleet Fuel Usage (Gallons) Prior To Using Xp3</t>
  </si>
  <si>
    <t>Projected Increased Fuel Efficiency When Using Xp3</t>
  </si>
  <si>
    <t>Projected Savings Summary</t>
  </si>
  <si>
    <t>*Projected Gallons Of Fuel NOT Consumed by Using Xp3:</t>
  </si>
  <si>
    <r>
      <t xml:space="preserve">  Projected Annual Gross Fuel Savings </t>
    </r>
    <r>
      <rPr>
        <b/>
        <sz val="8"/>
        <color indexed="8"/>
        <rFont val="Arial"/>
        <family val="2"/>
      </rPr>
      <t>(From Fuel Section):</t>
    </r>
  </si>
  <si>
    <r>
      <t xml:space="preserve">  Projected Annual Cost Of Xp3 </t>
    </r>
    <r>
      <rPr>
        <b/>
        <sz val="8"/>
        <color indexed="8"/>
        <rFont val="Arial"/>
        <family val="2"/>
      </rPr>
      <t>(From Fuel Section):</t>
    </r>
  </si>
  <si>
    <t>Projected Annual Net Fuel Savings:</t>
  </si>
  <si>
    <r>
      <t xml:space="preserve">Projected Annual Net Maintenance Savings </t>
    </r>
    <r>
      <rPr>
        <b/>
        <sz val="8"/>
        <color indexed="8"/>
        <rFont val="Arial"/>
        <family val="2"/>
      </rPr>
      <t>(From Maint. Section):</t>
    </r>
  </si>
  <si>
    <t>*Projected Annual Cummulative Net Savings</t>
  </si>
  <si>
    <t>*Projected Total Trial/Annual Fleet Fuel &amp; Maint. Savings:</t>
  </si>
  <si>
    <t>*Projected Lost Fuel &amp; Maintenance Revenue Without Xp3:</t>
  </si>
  <si>
    <t>Company Name Post-Trial Fuel And Maintenance Savings Analysis</t>
  </si>
  <si>
    <t>*The Savings Projections Listed Above Do Not Include Shipping Or Any Applicable Taxes Which Will Be Calculated Prior To Ordering Xp3.</t>
  </si>
  <si>
    <r>
      <t xml:space="preserve">* </t>
    </r>
    <r>
      <rPr>
        <b/>
        <sz val="11"/>
        <rFont val="Arial"/>
        <family val="2"/>
      </rPr>
      <t xml:space="preserve">Estimated savings projections below are based on data, which was gathered from your company and/or your company's trial with Xp3. </t>
    </r>
  </si>
  <si>
    <r>
      <t xml:space="preserve">  </t>
    </r>
    <r>
      <rPr>
        <b/>
        <sz val="11"/>
        <rFont val="Arial"/>
        <family val="2"/>
      </rPr>
      <t xml:space="preserve">The projections on this form do NOT include any applicable shipping or tax, which will be calculated prior to ordering.  Actual savings will </t>
    </r>
  </si>
  <si>
    <r>
      <t xml:space="preserve">      </t>
    </r>
    <r>
      <rPr>
        <b/>
        <sz val="14"/>
        <color indexed="8"/>
        <rFont val="Arial"/>
        <family val="2"/>
      </rPr>
      <t xml:space="preserve"> Please See The Additional Savings Information &amp; The Savings Summary Below - Pg 2 Of This Document!</t>
    </r>
  </si>
  <si>
    <r>
      <t xml:space="preserve"> </t>
    </r>
    <r>
      <rPr>
        <b/>
        <sz val="11"/>
        <rFont val="Arial"/>
        <family val="2"/>
      </rPr>
      <t xml:space="preserve"> vary based on weather, load, driving habits, and future Xp3 volume discounts.  Please contact your consultant with any questions.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</si>
</sst>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164" formatCode="&quot;$&quot;#,##0.00"/>
    <numFmt numFmtId="165" formatCode="&quot;$&quot;#,##0.00;&quot;$&quot;\(#,##0.00\)"/>
    <numFmt numFmtId="166" formatCode="&quot;$&quot;#,##0.0000000_);[Red]\(&quot;$&quot;#,##0.0000000\)"/>
  </numFmts>
  <fonts count="23" x14ac:knownFonts="1">
    <font>
      <sz val="10"/>
      <name val="Arial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8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0"/>
      <name val="Arial"/>
      <family val="2"/>
    </font>
    <font>
      <b/>
      <sz val="12"/>
      <color indexed="8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i/>
      <sz val="9"/>
      <color indexed="8"/>
      <name val="Arial"/>
      <family val="2"/>
    </font>
    <font>
      <b/>
      <i/>
      <sz val="10"/>
      <color indexed="8"/>
      <name val="Arial"/>
      <family val="2"/>
    </font>
    <font>
      <i/>
      <sz val="11"/>
      <color indexed="8"/>
      <name val="Arial"/>
      <family val="2"/>
    </font>
    <font>
      <i/>
      <sz val="10"/>
      <name val="Arial"/>
      <family val="2"/>
    </font>
    <font>
      <b/>
      <i/>
      <sz val="11"/>
      <color indexed="8"/>
      <name val="Arial"/>
      <family val="2"/>
    </font>
    <font>
      <b/>
      <u/>
      <sz val="18"/>
      <color indexed="8"/>
      <name val="Arial"/>
      <family val="2"/>
    </font>
    <font>
      <b/>
      <u/>
      <sz val="12"/>
      <name val="Arial"/>
      <family val="2"/>
    </font>
    <font>
      <b/>
      <sz val="11"/>
      <color rgb="FFFF0000"/>
      <name val="Arial"/>
      <family val="2"/>
    </font>
    <font>
      <b/>
      <sz val="16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B4FC8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1" fillId="0" borderId="0" xfId="0" applyNumberFormat="1" applyFont="1" applyFill="1" applyBorder="1" applyAlignment="1"/>
    <xf numFmtId="0" fontId="0" fillId="0" borderId="0" xfId="0" applyFill="1" applyBorder="1">
      <alignment vertical="center"/>
    </xf>
    <xf numFmtId="10" fontId="4" fillId="0" borderId="0" xfId="0" applyNumberFormat="1" applyFont="1" applyFill="1" applyBorder="1" applyAlignment="1"/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1" fillId="0" borderId="9" xfId="0" applyNumberFormat="1" applyFont="1" applyFill="1" applyBorder="1" applyAlignment="1"/>
    <xf numFmtId="165" fontId="3" fillId="0" borderId="10" xfId="0" applyNumberFormat="1" applyFont="1" applyFill="1" applyBorder="1" applyAlignment="1">
      <alignment horizontal="right"/>
    </xf>
    <xf numFmtId="0" fontId="6" fillId="0" borderId="5" xfId="0" applyNumberFormat="1" applyFont="1" applyFill="1" applyBorder="1" applyAlignment="1">
      <alignment horizontal="right"/>
    </xf>
    <xf numFmtId="0" fontId="4" fillId="0" borderId="5" xfId="0" applyNumberFormat="1" applyFont="1" applyFill="1" applyBorder="1" applyAlignment="1">
      <alignment horizontal="right"/>
    </xf>
    <xf numFmtId="0" fontId="5" fillId="2" borderId="7" xfId="0" applyNumberFormat="1" applyFont="1" applyFill="1" applyBorder="1" applyAlignment="1">
      <alignment horizontal="right"/>
    </xf>
    <xf numFmtId="8" fontId="2" fillId="2" borderId="8" xfId="0" applyNumberFormat="1" applyFont="1" applyFill="1" applyBorder="1" applyAlignment="1" applyProtection="1"/>
    <xf numFmtId="165" fontId="12" fillId="0" borderId="10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 applyProtection="1">
      <alignment horizontal="right"/>
    </xf>
    <xf numFmtId="164" fontId="4" fillId="0" borderId="1" xfId="0" applyNumberFormat="1" applyFont="1" applyFill="1" applyBorder="1" applyAlignment="1" applyProtection="1">
      <alignment horizontal="right"/>
    </xf>
    <xf numFmtId="3" fontId="4" fillId="6" borderId="1" xfId="0" applyNumberFormat="1" applyFont="1" applyFill="1" applyBorder="1" applyAlignment="1" applyProtection="1">
      <alignment horizontal="right"/>
    </xf>
    <xf numFmtId="37" fontId="4" fillId="0" borderId="6" xfId="0" applyNumberFormat="1" applyFont="1" applyFill="1" applyBorder="1" applyAlignment="1">
      <alignment horizontal="right"/>
    </xf>
    <xf numFmtId="164" fontId="4" fillId="0" borderId="6" xfId="0" applyNumberFormat="1" applyFont="1" applyFill="1" applyBorder="1" applyAlignment="1">
      <alignment horizontal="right"/>
    </xf>
    <xf numFmtId="165" fontId="4" fillId="0" borderId="6" xfId="0" applyNumberFormat="1" applyFont="1" applyFill="1" applyBorder="1" applyAlignment="1">
      <alignment horizontal="right"/>
    </xf>
    <xf numFmtId="8" fontId="4" fillId="0" borderId="0" xfId="0" applyNumberFormat="1" applyFont="1" applyFill="1" applyBorder="1" applyAlignment="1"/>
    <xf numFmtId="8" fontId="7" fillId="0" borderId="1" xfId="0" quotePrefix="1" applyNumberFormat="1" applyFont="1" applyFill="1" applyBorder="1" applyAlignment="1" applyProtection="1">
      <alignment horizontal="right"/>
    </xf>
    <xf numFmtId="0" fontId="0" fillId="0" borderId="22" xfId="0" applyBorder="1">
      <alignment vertical="center"/>
    </xf>
    <xf numFmtId="0" fontId="0" fillId="0" borderId="20" xfId="0" applyBorder="1">
      <alignment vertical="center"/>
    </xf>
    <xf numFmtId="165" fontId="4" fillId="0" borderId="10" xfId="0" applyNumberFormat="1" applyFont="1" applyFill="1" applyBorder="1" applyAlignment="1">
      <alignment horizontal="center"/>
    </xf>
    <xf numFmtId="8" fontId="4" fillId="2" borderId="1" xfId="0" quotePrefix="1" applyNumberFormat="1" applyFont="1" applyFill="1" applyBorder="1" applyAlignment="1" applyProtection="1">
      <alignment horizontal="center"/>
    </xf>
    <xf numFmtId="8" fontId="4" fillId="2" borderId="6" xfId="0" quotePrefix="1" applyNumberFormat="1" applyFont="1" applyFill="1" applyBorder="1" applyAlignment="1" applyProtection="1">
      <alignment horizontal="center"/>
    </xf>
    <xf numFmtId="0" fontId="4" fillId="2" borderId="5" xfId="0" applyNumberFormat="1" applyFont="1" applyFill="1" applyBorder="1" applyAlignment="1">
      <alignment horizontal="right"/>
    </xf>
    <xf numFmtId="1" fontId="12" fillId="0" borderId="0" xfId="0" applyNumberFormat="1" applyFont="1" applyFill="1" applyBorder="1" applyAlignment="1" applyProtection="1">
      <alignment horizontal="left"/>
    </xf>
    <xf numFmtId="0" fontId="17" fillId="0" borderId="0" xfId="0" applyFont="1" applyBorder="1" applyAlignment="1">
      <alignment horizontal="left"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10" fillId="0" borderId="5" xfId="0" applyFont="1" applyFill="1" applyBorder="1" applyAlignment="1">
      <alignment horizontal="right" vertical="center"/>
    </xf>
    <xf numFmtId="0" fontId="10" fillId="0" borderId="7" xfId="0" applyFont="1" applyFill="1" applyBorder="1" applyAlignment="1">
      <alignment horizontal="right" vertical="center"/>
    </xf>
    <xf numFmtId="0" fontId="10" fillId="0" borderId="9" xfId="0" applyFont="1" applyFill="1" applyBorder="1" applyAlignment="1">
      <alignment horizontal="right" vertical="center"/>
    </xf>
    <xf numFmtId="6" fontId="6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19" xfId="0" applyBorder="1">
      <alignment vertical="center"/>
    </xf>
    <xf numFmtId="3" fontId="12" fillId="0" borderId="1" xfId="0" quotePrefix="1" applyNumberFormat="1" applyFont="1" applyFill="1" applyBorder="1" applyAlignment="1" applyProtection="1">
      <alignment horizontal="right"/>
    </xf>
    <xf numFmtId="10" fontId="12" fillId="3" borderId="1" xfId="0" quotePrefix="1" applyNumberFormat="1" applyFont="1" applyFill="1" applyBorder="1" applyAlignment="1" applyProtection="1">
      <alignment horizontal="right"/>
      <protection locked="0"/>
    </xf>
    <xf numFmtId="38" fontId="12" fillId="0" borderId="1" xfId="0" quotePrefix="1" applyNumberFormat="1" applyFont="1" applyFill="1" applyBorder="1" applyAlignment="1" applyProtection="1">
      <alignment horizontal="right"/>
    </xf>
    <xf numFmtId="8" fontId="8" fillId="0" borderId="1" xfId="0" applyNumberFormat="1" applyFont="1" applyBorder="1" applyProtection="1">
      <alignment vertical="center"/>
    </xf>
    <xf numFmtId="8" fontId="12" fillId="0" borderId="1" xfId="0" applyNumberFormat="1" applyFont="1" applyFill="1" applyBorder="1" applyAlignment="1" applyProtection="1"/>
    <xf numFmtId="166" fontId="12" fillId="3" borderId="1" xfId="0" quotePrefix="1" applyNumberFormat="1" applyFont="1" applyFill="1" applyBorder="1" applyAlignment="1" applyProtection="1">
      <alignment horizontal="right"/>
      <protection locked="0"/>
    </xf>
    <xf numFmtId="164" fontId="12" fillId="6" borderId="1" xfId="0" applyNumberFormat="1" applyFont="1" applyFill="1" applyBorder="1" applyAlignment="1" applyProtection="1">
      <alignment horizontal="right"/>
    </xf>
    <xf numFmtId="0" fontId="0" fillId="0" borderId="25" xfId="0" applyFill="1" applyBorder="1">
      <alignment vertical="center"/>
    </xf>
    <xf numFmtId="0" fontId="10" fillId="0" borderId="2" xfId="0" applyFont="1" applyFill="1" applyBorder="1" applyAlignment="1">
      <alignment horizontal="center" vertical="center"/>
    </xf>
    <xf numFmtId="0" fontId="6" fillId="0" borderId="25" xfId="0" applyFont="1" applyFill="1" applyBorder="1">
      <alignment vertical="center"/>
    </xf>
    <xf numFmtId="0" fontId="0" fillId="0" borderId="12" xfId="0" applyFill="1" applyBorder="1">
      <alignment vertical="center"/>
    </xf>
    <xf numFmtId="0" fontId="6" fillId="0" borderId="5" xfId="0" applyFont="1" applyBorder="1" applyAlignment="1">
      <alignment horizontal="right"/>
    </xf>
    <xf numFmtId="10" fontId="6" fillId="0" borderId="1" xfId="0" applyNumberFormat="1" applyFont="1" applyBorder="1">
      <alignment vertical="center"/>
    </xf>
    <xf numFmtId="0" fontId="12" fillId="5" borderId="7" xfId="0" applyNumberFormat="1" applyFont="1" applyFill="1" applyBorder="1" applyAlignment="1">
      <alignment horizontal="right"/>
    </xf>
    <xf numFmtId="0" fontId="0" fillId="0" borderId="21" xfId="0" applyBorder="1">
      <alignment vertical="center"/>
    </xf>
    <xf numFmtId="0" fontId="0" fillId="0" borderId="10" xfId="0" applyFill="1" applyBorder="1" applyAlignment="1">
      <alignment horizontal="center" vertical="center"/>
    </xf>
    <xf numFmtId="8" fontId="15" fillId="0" borderId="9" xfId="0" applyNumberFormat="1" applyFont="1" applyFill="1" applyBorder="1" applyAlignment="1" applyProtection="1">
      <alignment horizontal="left"/>
    </xf>
    <xf numFmtId="8" fontId="15" fillId="0" borderId="10" xfId="0" applyNumberFormat="1" applyFont="1" applyFill="1" applyBorder="1" applyAlignment="1" applyProtection="1">
      <alignment horizontal="left"/>
    </xf>
    <xf numFmtId="0" fontId="7" fillId="4" borderId="7" xfId="0" applyNumberFormat="1" applyFont="1" applyFill="1" applyBorder="1" applyAlignment="1">
      <alignment horizontal="right"/>
    </xf>
    <xf numFmtId="164" fontId="2" fillId="4" borderId="8" xfId="0" applyNumberFormat="1" applyFont="1" applyFill="1" applyBorder="1" applyAlignment="1">
      <alignment horizontal="right"/>
    </xf>
    <xf numFmtId="3" fontId="5" fillId="0" borderId="5" xfId="0" applyNumberFormat="1" applyFont="1" applyFill="1" applyBorder="1" applyAlignment="1">
      <alignment horizontal="center"/>
    </xf>
    <xf numFmtId="3" fontId="7" fillId="0" borderId="5" xfId="0" applyNumberFormat="1" applyFont="1" applyFill="1" applyBorder="1" applyAlignment="1">
      <alignment horizontal="center"/>
    </xf>
    <xf numFmtId="0" fontId="20" fillId="0" borderId="9" xfId="0" applyFont="1" applyFill="1" applyBorder="1" applyProtection="1">
      <alignment vertical="center"/>
      <protection locked="0"/>
    </xf>
    <xf numFmtId="0" fontId="20" fillId="0" borderId="10" xfId="0" applyFont="1" applyFill="1" applyBorder="1" applyProtection="1">
      <alignment vertical="center"/>
      <protection locked="0"/>
    </xf>
    <xf numFmtId="0" fontId="19" fillId="0" borderId="21" xfId="0" applyNumberFormat="1" applyFont="1" applyFill="1" applyBorder="1" applyAlignment="1" applyProtection="1">
      <protection locked="0"/>
    </xf>
    <xf numFmtId="0" fontId="0" fillId="0" borderId="13" xfId="0" applyFill="1" applyBorder="1" applyAlignment="1" applyProtection="1">
      <alignment vertical="center"/>
      <protection locked="0"/>
    </xf>
    <xf numFmtId="0" fontId="0" fillId="0" borderId="16" xfId="0" applyFill="1" applyBorder="1" applyAlignment="1" applyProtection="1">
      <alignment vertical="center"/>
      <protection locked="0"/>
    </xf>
    <xf numFmtId="0" fontId="7" fillId="0" borderId="9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0" fontId="6" fillId="0" borderId="9" xfId="0" applyFont="1" applyFill="1" applyBorder="1">
      <alignment vertical="center"/>
    </xf>
    <xf numFmtId="0" fontId="4" fillId="0" borderId="21" xfId="0" applyNumberFormat="1" applyFont="1" applyFill="1" applyBorder="1" applyAlignment="1">
      <alignment horizontal="left"/>
    </xf>
    <xf numFmtId="10" fontId="4" fillId="0" borderId="1" xfId="0" applyNumberFormat="1" applyFont="1" applyFill="1" applyBorder="1" applyAlignment="1" applyProtection="1">
      <alignment horizontal="right"/>
    </xf>
    <xf numFmtId="1" fontId="4" fillId="3" borderId="1" xfId="0" applyNumberFormat="1" applyFont="1" applyFill="1" applyBorder="1" applyAlignment="1" applyProtection="1">
      <alignment horizontal="right"/>
      <protection locked="0"/>
    </xf>
    <xf numFmtId="3" fontId="12" fillId="0" borderId="6" xfId="0" quotePrefix="1" applyNumberFormat="1" applyFont="1" applyFill="1" applyBorder="1" applyAlignment="1" applyProtection="1">
      <alignment horizontal="right"/>
    </xf>
    <xf numFmtId="10" fontId="12" fillId="3" borderId="6" xfId="0" quotePrefix="1" applyNumberFormat="1" applyFont="1" applyFill="1" applyBorder="1" applyAlignment="1" applyProtection="1">
      <alignment horizontal="right"/>
      <protection locked="0"/>
    </xf>
    <xf numFmtId="38" fontId="12" fillId="0" borderId="6" xfId="0" quotePrefix="1" applyNumberFormat="1" applyFont="1" applyFill="1" applyBorder="1" applyAlignment="1" applyProtection="1">
      <alignment horizontal="right"/>
    </xf>
    <xf numFmtId="8" fontId="8" fillId="0" borderId="6" xfId="0" applyNumberFormat="1" applyFont="1" applyBorder="1" applyProtection="1">
      <alignment vertical="center"/>
    </xf>
    <xf numFmtId="8" fontId="12" fillId="0" borderId="6" xfId="0" applyNumberFormat="1" applyFont="1" applyFill="1" applyBorder="1" applyAlignment="1" applyProtection="1"/>
    <xf numFmtId="166" fontId="12" fillId="3" borderId="6" xfId="0" quotePrefix="1" applyNumberFormat="1" applyFont="1" applyFill="1" applyBorder="1" applyAlignment="1" applyProtection="1">
      <alignment horizontal="right"/>
      <protection locked="0"/>
    </xf>
    <xf numFmtId="164" fontId="12" fillId="6" borderId="6" xfId="0" applyNumberFormat="1" applyFont="1" applyFill="1" applyBorder="1" applyAlignment="1" applyProtection="1">
      <alignment horizontal="right"/>
    </xf>
    <xf numFmtId="8" fontId="2" fillId="2" borderId="17" xfId="0" applyNumberFormat="1" applyFont="1" applyFill="1" applyBorder="1" applyAlignment="1" applyProtection="1"/>
    <xf numFmtId="1" fontId="4" fillId="3" borderId="6" xfId="0" applyNumberFormat="1" applyFont="1" applyFill="1" applyBorder="1" applyAlignment="1" applyProtection="1">
      <alignment horizontal="right"/>
      <protection locked="0"/>
    </xf>
    <xf numFmtId="10" fontId="4" fillId="0" borderId="6" xfId="0" applyNumberFormat="1" applyFont="1" applyFill="1" applyBorder="1" applyAlignment="1" applyProtection="1">
      <alignment horizontal="right"/>
    </xf>
    <xf numFmtId="3" fontId="4" fillId="6" borderId="6" xfId="0" applyNumberFormat="1" applyFont="1" applyFill="1" applyBorder="1" applyAlignment="1" applyProtection="1">
      <alignment horizontal="right"/>
    </xf>
    <xf numFmtId="164" fontId="2" fillId="4" borderId="17" xfId="0" applyNumberFormat="1" applyFont="1" applyFill="1" applyBorder="1" applyAlignment="1">
      <alignment horizontal="right"/>
    </xf>
    <xf numFmtId="10" fontId="6" fillId="0" borderId="6" xfId="0" applyNumberFormat="1" applyFont="1" applyBorder="1">
      <alignment vertical="center"/>
    </xf>
    <xf numFmtId="8" fontId="7" fillId="0" borderId="6" xfId="0" quotePrefix="1" applyNumberFormat="1" applyFont="1" applyFill="1" applyBorder="1" applyAlignment="1" applyProtection="1">
      <alignment horizontal="right"/>
    </xf>
    <xf numFmtId="7" fontId="5" fillId="0" borderId="13" xfId="0" quotePrefix="1" applyNumberFormat="1" applyFont="1" applyFill="1" applyBorder="1" applyAlignment="1" applyProtection="1">
      <alignment horizontal="right"/>
    </xf>
    <xf numFmtId="8" fontId="9" fillId="0" borderId="16" xfId="0" applyNumberFormat="1" applyFont="1" applyFill="1" applyBorder="1" applyProtection="1">
      <alignment vertical="center"/>
    </xf>
    <xf numFmtId="3" fontId="6" fillId="0" borderId="1" xfId="0" applyNumberFormat="1" applyFont="1" applyBorder="1">
      <alignment vertical="center"/>
    </xf>
    <xf numFmtId="3" fontId="9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7" fontId="10" fillId="0" borderId="1" xfId="0" applyNumberFormat="1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5" fillId="5" borderId="4" xfId="0" applyNumberFormat="1" applyFont="1" applyFill="1" applyBorder="1" applyAlignment="1">
      <alignment horizontal="center"/>
    </xf>
    <xf numFmtId="0" fontId="12" fillId="0" borderId="3" xfId="0" applyNumberFormat="1" applyFont="1" applyFill="1" applyBorder="1" applyAlignment="1">
      <alignment horizontal="center"/>
    </xf>
    <xf numFmtId="0" fontId="12" fillId="0" borderId="15" xfId="0" applyNumberFormat="1" applyFont="1" applyFill="1" applyBorder="1" applyAlignment="1">
      <alignment horizontal="center"/>
    </xf>
    <xf numFmtId="3" fontId="6" fillId="0" borderId="6" xfId="0" applyNumberFormat="1" applyFont="1" applyBorder="1">
      <alignment vertical="center"/>
    </xf>
    <xf numFmtId="0" fontId="5" fillId="7" borderId="4" xfId="0" applyNumberFormat="1" applyFont="1" applyFill="1" applyBorder="1" applyAlignment="1">
      <alignment horizontal="center"/>
    </xf>
    <xf numFmtId="0" fontId="12" fillId="7" borderId="5" xfId="0" applyNumberFormat="1" applyFont="1" applyFill="1" applyBorder="1" applyAlignment="1">
      <alignment horizontal="right"/>
    </xf>
    <xf numFmtId="0" fontId="21" fillId="0" borderId="7" xfId="0" applyNumberFormat="1" applyFont="1" applyFill="1" applyBorder="1" applyAlignment="1">
      <alignment horizontal="right"/>
    </xf>
    <xf numFmtId="0" fontId="7" fillId="7" borderId="4" xfId="0" applyNumberFormat="1" applyFont="1" applyFill="1" applyBorder="1" applyAlignment="1">
      <alignment horizontal="center"/>
    </xf>
    <xf numFmtId="3" fontId="9" fillId="0" borderId="6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/>
    </xf>
    <xf numFmtId="7" fontId="10" fillId="0" borderId="6" xfId="0" applyNumberFormat="1" applyFont="1" applyFill="1" applyBorder="1" applyAlignment="1">
      <alignment horizontal="center" vertical="center"/>
    </xf>
    <xf numFmtId="164" fontId="10" fillId="0" borderId="6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164" fontId="11" fillId="7" borderId="8" xfId="0" applyNumberFormat="1" applyFont="1" applyFill="1" applyBorder="1" applyAlignment="1">
      <alignment horizontal="center" vertical="center"/>
    </xf>
    <xf numFmtId="164" fontId="11" fillId="7" borderId="17" xfId="0" applyNumberFormat="1" applyFont="1" applyFill="1" applyBorder="1" applyAlignment="1">
      <alignment horizontal="center" vertical="center"/>
    </xf>
    <xf numFmtId="0" fontId="14" fillId="0" borderId="9" xfId="0" applyNumberFormat="1" applyFont="1" applyFill="1" applyBorder="1" applyAlignment="1">
      <alignment horizontal="right"/>
    </xf>
    <xf numFmtId="8" fontId="18" fillId="0" borderId="19" xfId="0" applyNumberFormat="1" applyFont="1" applyFill="1" applyBorder="1" applyAlignment="1" applyProtection="1">
      <alignment horizontal="left"/>
    </xf>
    <xf numFmtId="1" fontId="16" fillId="0" borderId="20" xfId="0" applyNumberFormat="1" applyFont="1" applyFill="1" applyBorder="1" applyAlignment="1" applyProtection="1">
      <alignment horizontal="left"/>
    </xf>
    <xf numFmtId="8" fontId="15" fillId="0" borderId="20" xfId="0" applyNumberFormat="1" applyFont="1" applyFill="1" applyBorder="1" applyAlignment="1" applyProtection="1">
      <alignment horizontal="left"/>
    </xf>
    <xf numFmtId="3" fontId="8" fillId="0" borderId="1" xfId="0" applyNumberFormat="1" applyFont="1" applyBorder="1" applyProtection="1">
      <alignment vertical="center"/>
    </xf>
    <xf numFmtId="164" fontId="4" fillId="6" borderId="1" xfId="0" applyNumberFormat="1" applyFont="1" applyFill="1" applyBorder="1" applyAlignment="1" applyProtection="1">
      <alignment horizontal="right"/>
    </xf>
    <xf numFmtId="0" fontId="5" fillId="4" borderId="4" xfId="0" applyNumberFormat="1" applyFont="1" applyFill="1" applyBorder="1" applyAlignment="1">
      <alignment horizontal="center"/>
    </xf>
    <xf numFmtId="164" fontId="4" fillId="6" borderId="6" xfId="0" applyNumberFormat="1" applyFont="1" applyFill="1" applyBorder="1" applyAlignment="1" applyProtection="1">
      <alignment horizontal="right"/>
    </xf>
    <xf numFmtId="0" fontId="9" fillId="2" borderId="4" xfId="0" applyFont="1" applyFill="1" applyBorder="1" applyAlignment="1">
      <alignment horizontal="center" vertical="center"/>
    </xf>
    <xf numFmtId="3" fontId="8" fillId="0" borderId="6" xfId="0" applyNumberFormat="1" applyFont="1" applyBorder="1" applyProtection="1">
      <alignment vertical="center"/>
    </xf>
    <xf numFmtId="3" fontId="6" fillId="3" borderId="1" xfId="0" applyNumberFormat="1" applyFont="1" applyFill="1" applyBorder="1" applyAlignment="1" applyProtection="1">
      <alignment horizontal="center" vertical="center"/>
      <protection locked="0"/>
    </xf>
    <xf numFmtId="8" fontId="6" fillId="3" borderId="1" xfId="0" applyNumberFormat="1" applyFont="1" applyFill="1" applyBorder="1" applyAlignment="1" applyProtection="1">
      <alignment horizontal="center" vertical="center"/>
      <protection locked="0"/>
    </xf>
    <xf numFmtId="38" fontId="6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NumberFormat="1" applyFont="1" applyFill="1" applyBorder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6" fontId="6" fillId="3" borderId="8" xfId="0" applyNumberFormat="1" applyFont="1" applyFill="1" applyBorder="1" applyAlignment="1" applyProtection="1">
      <alignment horizontal="center" vertical="center"/>
      <protection locked="0"/>
    </xf>
    <xf numFmtId="0" fontId="0" fillId="7" borderId="17" xfId="0" applyFill="1" applyBorder="1" applyAlignment="1">
      <alignment horizontal="center" vertical="center"/>
    </xf>
    <xf numFmtId="0" fontId="10" fillId="0" borderId="18" xfId="0" applyFont="1" applyFill="1" applyBorder="1" applyAlignment="1">
      <alignment horizontal="right" vertical="center"/>
    </xf>
    <xf numFmtId="3" fontId="6" fillId="3" borderId="14" xfId="0" applyNumberFormat="1" applyFont="1" applyFill="1" applyBorder="1" applyAlignment="1" applyProtection="1">
      <alignment horizontal="center" vertical="center"/>
      <protection locked="0"/>
    </xf>
    <xf numFmtId="0" fontId="1" fillId="3" borderId="26" xfId="0" applyNumberFormat="1" applyFont="1" applyFill="1" applyBorder="1" applyAlignment="1">
      <alignment horizontal="center"/>
    </xf>
    <xf numFmtId="0" fontId="9" fillId="0" borderId="23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8" fontId="2" fillId="7" borderId="1" xfId="0" quotePrefix="1" applyNumberFormat="1" applyFont="1" applyFill="1" applyBorder="1" applyAlignment="1" applyProtection="1">
      <alignment horizontal="right"/>
    </xf>
    <xf numFmtId="164" fontId="22" fillId="0" borderId="8" xfId="0" applyNumberFormat="1" applyFont="1" applyFill="1" applyBorder="1" applyAlignment="1"/>
    <xf numFmtId="8" fontId="2" fillId="7" borderId="6" xfId="0" quotePrefix="1" applyNumberFormat="1" applyFont="1" applyFill="1" applyBorder="1" applyAlignment="1" applyProtection="1">
      <alignment horizontal="right"/>
    </xf>
    <xf numFmtId="164" fontId="22" fillId="0" borderId="17" xfId="0" applyNumberFormat="1" applyFont="1" applyFill="1" applyBorder="1" applyAlignment="1"/>
    <xf numFmtId="3" fontId="11" fillId="5" borderId="8" xfId="0" applyNumberFormat="1" applyFont="1" applyFill="1" applyBorder="1">
      <alignment vertical="center"/>
    </xf>
    <xf numFmtId="3" fontId="11" fillId="5" borderId="17" xfId="0" applyNumberFormat="1" applyFont="1" applyFill="1" applyBorder="1">
      <alignment vertical="center"/>
    </xf>
    <xf numFmtId="0" fontId="4" fillId="0" borderId="9" xfId="0" applyNumberFormat="1" applyFont="1" applyFill="1" applyBorder="1" applyAlignment="1">
      <alignment horizontal="left"/>
    </xf>
    <xf numFmtId="7" fontId="5" fillId="0" borderId="0" xfId="0" quotePrefix="1" applyNumberFormat="1" applyFont="1" applyFill="1" applyBorder="1" applyAlignment="1" applyProtection="1">
      <alignment horizontal="right"/>
    </xf>
    <xf numFmtId="8" fontId="9" fillId="0" borderId="10" xfId="0" applyNumberFormat="1" applyFont="1" applyFill="1" applyBorder="1" applyProtection="1">
      <alignment vertical="center"/>
    </xf>
    <xf numFmtId="0" fontId="4" fillId="0" borderId="19" xfId="0" applyNumberFormat="1" applyFont="1" applyFill="1" applyBorder="1" applyAlignment="1">
      <alignment horizontal="left"/>
    </xf>
    <xf numFmtId="7" fontId="5" fillId="0" borderId="22" xfId="0" quotePrefix="1" applyNumberFormat="1" applyFont="1" applyFill="1" applyBorder="1" applyAlignment="1" applyProtection="1">
      <alignment horizontal="right"/>
    </xf>
    <xf numFmtId="8" fontId="9" fillId="0" borderId="20" xfId="0" applyNumberFormat="1" applyFont="1" applyFill="1" applyBorder="1" applyProtection="1">
      <alignment vertical="center"/>
    </xf>
    <xf numFmtId="0" fontId="4" fillId="7" borderId="27" xfId="0" applyNumberFormat="1" applyFont="1" applyFill="1" applyBorder="1" applyAlignment="1">
      <alignment horizontal="left"/>
    </xf>
    <xf numFmtId="7" fontId="5" fillId="7" borderId="28" xfId="0" quotePrefix="1" applyNumberFormat="1" applyFont="1" applyFill="1" applyBorder="1" applyAlignment="1" applyProtection="1">
      <alignment horizontal="right"/>
    </xf>
    <xf numFmtId="8" fontId="9" fillId="7" borderId="29" xfId="0" applyNumberFormat="1" applyFont="1" applyFill="1" applyBorder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80"/>
      <rgbColor rgb="00C0C0C0"/>
      <rgbColor rgb="00969696"/>
      <rgbColor rgb="0099CC00"/>
      <rgbColor rgb="00FFCC99"/>
      <rgbColor rgb="00FFFF00"/>
      <rgbColor rgb="00FF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4FC8C"/>
      <color rgb="FF4EE8AD"/>
      <color rgb="FF33CC33"/>
      <color rgb="FF009900"/>
      <color rgb="FF99CC00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3420320</xdr:colOff>
      <xdr:row>0</xdr:row>
      <xdr:rowOff>8283</xdr:rowOff>
    </xdr:from>
    <xdr:to>
      <xdr:col>1</xdr:col>
      <xdr:colOff>2298820</xdr:colOff>
      <xdr:row>7</xdr:row>
      <xdr:rowOff>2484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0320" y="8283"/>
          <a:ext cx="2879000" cy="1080051"/>
        </a:xfrm>
        <a:prstGeom prst="rect">
          <a:avLst/>
        </a:prstGeom>
      </xdr:spPr>
    </xdr:pic>
    <xdr:clientData/>
  </xdr:twoCellAnchor>
  <xdr:twoCellAnchor editAs="oneCell">
    <xdr:from>
      <xdr:col>0</xdr:col>
      <xdr:colOff>3440190</xdr:colOff>
      <xdr:row>56</xdr:row>
      <xdr:rowOff>0</xdr:rowOff>
    </xdr:from>
    <xdr:to>
      <xdr:col>1</xdr:col>
      <xdr:colOff>2278951</xdr:colOff>
      <xdr:row>58</xdr:row>
      <xdr:rowOff>265043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0190" y="12573000"/>
          <a:ext cx="2839261" cy="1065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tabSelected="1" showRuler="0" view="pageLayout" zoomScaleNormal="115" workbookViewId="0">
      <selection activeCell="A8" sqref="A8"/>
    </sheetView>
  </sheetViews>
  <sheetFormatPr defaultColWidth="8.85546875" defaultRowHeight="12" customHeight="1" x14ac:dyDescent="0.2"/>
  <cols>
    <col min="1" max="1" width="57" customWidth="1"/>
    <col min="2" max="2" width="36.7109375" customWidth="1"/>
    <col min="3" max="3" width="44.85546875" customWidth="1"/>
    <col min="4" max="4" width="33.28515625" customWidth="1"/>
    <col min="5" max="5" width="9.28515625" customWidth="1"/>
  </cols>
  <sheetData>
    <row r="1" spans="1:4" ht="12" customHeight="1" x14ac:dyDescent="0.2">
      <c r="A1" s="55"/>
      <c r="B1" s="34"/>
      <c r="C1" s="35"/>
    </row>
    <row r="2" spans="1:4" ht="12" customHeight="1" x14ac:dyDescent="0.2">
      <c r="A2" s="7"/>
      <c r="B2" s="3"/>
      <c r="C2" s="8"/>
    </row>
    <row r="3" spans="1:4" ht="12" customHeight="1" x14ac:dyDescent="0.2">
      <c r="A3" s="7"/>
      <c r="B3" s="3"/>
      <c r="C3" s="8"/>
    </row>
    <row r="4" spans="1:4" ht="12" customHeight="1" x14ac:dyDescent="0.2">
      <c r="A4" s="7"/>
      <c r="B4" s="3"/>
      <c r="C4" s="8"/>
    </row>
    <row r="5" spans="1:4" ht="12" customHeight="1" x14ac:dyDescent="0.2">
      <c r="A5" s="7"/>
      <c r="B5" s="3"/>
      <c r="C5" s="8"/>
    </row>
    <row r="6" spans="1:4" ht="12" customHeight="1" x14ac:dyDescent="0.2">
      <c r="A6" s="7"/>
      <c r="B6" s="3"/>
      <c r="C6" s="8"/>
    </row>
    <row r="7" spans="1:4" ht="13.5" customHeight="1" thickBot="1" x14ac:dyDescent="0.25">
      <c r="A7" s="7"/>
      <c r="B7" s="3"/>
      <c r="C7" s="8"/>
    </row>
    <row r="8" spans="1:4" ht="37.5" customHeight="1" x14ac:dyDescent="0.35">
      <c r="A8" s="65" t="s">
        <v>64</v>
      </c>
      <c r="B8" s="66"/>
      <c r="C8" s="67"/>
      <c r="D8" s="5"/>
    </row>
    <row r="9" spans="1:4" ht="22.5" customHeight="1" x14ac:dyDescent="0.2">
      <c r="A9" s="7"/>
      <c r="B9" s="3"/>
      <c r="C9" s="8"/>
    </row>
    <row r="10" spans="1:4" ht="20.25" customHeight="1" x14ac:dyDescent="0.2">
      <c r="A10" s="63" t="s">
        <v>24</v>
      </c>
      <c r="B10" s="3"/>
      <c r="C10" s="64" t="s">
        <v>18</v>
      </c>
    </row>
    <row r="11" spans="1:4" ht="20.25" customHeight="1" x14ac:dyDescent="0.2">
      <c r="A11" s="63" t="s">
        <v>17</v>
      </c>
      <c r="B11" s="3"/>
      <c r="C11" s="64" t="s">
        <v>19</v>
      </c>
    </row>
    <row r="12" spans="1:4" ht="18" customHeight="1" thickBot="1" x14ac:dyDescent="0.25">
      <c r="A12" s="7"/>
      <c r="B12" s="3"/>
      <c r="C12" s="8"/>
    </row>
    <row r="13" spans="1:4" ht="19.5" customHeight="1" x14ac:dyDescent="0.2">
      <c r="A13" s="49" t="s">
        <v>26</v>
      </c>
      <c r="B13" s="3"/>
      <c r="C13" s="8"/>
    </row>
    <row r="14" spans="1:4" ht="16.5" customHeight="1" x14ac:dyDescent="0.2">
      <c r="A14" s="50" t="s">
        <v>66</v>
      </c>
      <c r="B14" s="48"/>
      <c r="C14" s="51"/>
    </row>
    <row r="15" spans="1:4" ht="17.25" customHeight="1" x14ac:dyDescent="0.2">
      <c r="A15" s="70" t="s">
        <v>67</v>
      </c>
      <c r="B15" s="3"/>
      <c r="C15" s="8"/>
    </row>
    <row r="16" spans="1:4" ht="18.75" customHeight="1" thickBot="1" x14ac:dyDescent="0.25">
      <c r="A16" s="40" t="s">
        <v>69</v>
      </c>
      <c r="B16" s="26"/>
      <c r="C16" s="27"/>
    </row>
    <row r="17" spans="1:8" ht="18.75" customHeight="1" thickBot="1" x14ac:dyDescent="0.25">
      <c r="A17" s="7"/>
      <c r="B17" s="3"/>
      <c r="C17" s="8"/>
    </row>
    <row r="18" spans="1:8" s="2" customFormat="1" ht="18.75" thickBot="1" x14ac:dyDescent="0.25">
      <c r="A18" s="132" t="s">
        <v>5</v>
      </c>
      <c r="B18" s="133" t="s">
        <v>25</v>
      </c>
      <c r="C18" s="134" t="s">
        <v>0</v>
      </c>
      <c r="D18" s="5"/>
    </row>
    <row r="19" spans="1:8" s="2" customFormat="1" ht="15" customHeight="1" x14ac:dyDescent="0.2">
      <c r="A19" s="129" t="s">
        <v>13</v>
      </c>
      <c r="B19" s="130">
        <v>220000</v>
      </c>
      <c r="C19" s="131" t="s">
        <v>35</v>
      </c>
      <c r="D19" s="5"/>
    </row>
    <row r="20" spans="1:8" s="2" customFormat="1" ht="15.75" customHeight="1" x14ac:dyDescent="0.2">
      <c r="A20" s="36" t="s">
        <v>27</v>
      </c>
      <c r="B20" s="122">
        <v>3.75</v>
      </c>
      <c r="C20" s="124" t="s">
        <v>20</v>
      </c>
      <c r="D20" s="5"/>
    </row>
    <row r="21" spans="1:8" s="2" customFormat="1" ht="14.25" customHeight="1" x14ac:dyDescent="0.2">
      <c r="A21" s="36" t="s">
        <v>6</v>
      </c>
      <c r="B21" s="121">
        <v>1700000</v>
      </c>
      <c r="C21" s="125" t="s">
        <v>21</v>
      </c>
      <c r="D21" s="5"/>
    </row>
    <row r="22" spans="1:8" s="2" customFormat="1" ht="15.75" x14ac:dyDescent="0.2">
      <c r="A22" s="36" t="s">
        <v>14</v>
      </c>
      <c r="B22" s="123">
        <v>15000</v>
      </c>
      <c r="C22" s="126" t="s">
        <v>22</v>
      </c>
      <c r="D22" s="5"/>
    </row>
    <row r="23" spans="1:8" s="2" customFormat="1" ht="16.5" thickBot="1" x14ac:dyDescent="0.25">
      <c r="A23" s="37" t="s">
        <v>15</v>
      </c>
      <c r="B23" s="127">
        <v>110</v>
      </c>
      <c r="C23" s="128" t="s">
        <v>23</v>
      </c>
      <c r="D23" s="5"/>
    </row>
    <row r="24" spans="1:8" s="2" customFormat="1" ht="16.5" thickBot="1" x14ac:dyDescent="0.25">
      <c r="A24" s="38"/>
      <c r="B24" s="39"/>
      <c r="C24" s="56"/>
      <c r="D24" s="5"/>
    </row>
    <row r="25" spans="1:8" s="2" customFormat="1" ht="19.5" customHeight="1" x14ac:dyDescent="0.25">
      <c r="A25" s="119" t="s">
        <v>3</v>
      </c>
      <c r="B25" s="96" t="s">
        <v>7</v>
      </c>
      <c r="C25" s="97" t="s">
        <v>8</v>
      </c>
      <c r="D25" s="5"/>
      <c r="F25" s="10"/>
      <c r="G25"/>
      <c r="H25"/>
    </row>
    <row r="26" spans="1:8" s="2" customFormat="1" ht="15" x14ac:dyDescent="0.25">
      <c r="A26" s="13" t="s">
        <v>28</v>
      </c>
      <c r="B26" s="41">
        <f>SUM(B19*12)</f>
        <v>2640000</v>
      </c>
      <c r="C26" s="74">
        <f>SUM(B19*12)</f>
        <v>2640000</v>
      </c>
      <c r="D26" s="5"/>
      <c r="F26"/>
      <c r="G26" t="s">
        <v>4</v>
      </c>
      <c r="H26"/>
    </row>
    <row r="27" spans="1:8" ht="15.75" customHeight="1" x14ac:dyDescent="0.25">
      <c r="A27" s="13" t="s">
        <v>36</v>
      </c>
      <c r="B27" s="42">
        <v>0.03</v>
      </c>
      <c r="C27" s="75">
        <v>0.04</v>
      </c>
      <c r="D27" s="3"/>
    </row>
    <row r="28" spans="1:8" ht="18" x14ac:dyDescent="0.25">
      <c r="A28" s="14" t="s">
        <v>29</v>
      </c>
      <c r="B28" s="43">
        <f>SUM(B26-B29)</f>
        <v>2560800</v>
      </c>
      <c r="C28" s="76">
        <f>SUM(C26-C29)</f>
        <v>2534400</v>
      </c>
      <c r="D28" s="6"/>
      <c r="F28" s="9"/>
    </row>
    <row r="29" spans="1:8" ht="17.25" customHeight="1" x14ac:dyDescent="0.2">
      <c r="A29" s="14" t="s">
        <v>30</v>
      </c>
      <c r="B29" s="115">
        <f>SUM(B26*B27)</f>
        <v>79200</v>
      </c>
      <c r="C29" s="120">
        <f>SUM(C26*C27)</f>
        <v>105600</v>
      </c>
      <c r="D29" s="6"/>
      <c r="F29" s="9"/>
    </row>
    <row r="30" spans="1:8" ht="17.25" customHeight="1" x14ac:dyDescent="0.2">
      <c r="A30" s="14" t="s">
        <v>12</v>
      </c>
      <c r="B30" s="44">
        <f>SUM(B20)</f>
        <v>3.75</v>
      </c>
      <c r="C30" s="77">
        <f>SUM(B20)</f>
        <v>3.75</v>
      </c>
      <c r="D30" s="4"/>
      <c r="F30" s="1"/>
    </row>
    <row r="31" spans="1:8" ht="17.25" customHeight="1" x14ac:dyDescent="0.25">
      <c r="A31" s="14" t="s">
        <v>31</v>
      </c>
      <c r="B31" s="45">
        <f>SUM(B29*B30)</f>
        <v>297000</v>
      </c>
      <c r="C31" s="78">
        <f>SUM(C29*C30)</f>
        <v>396000</v>
      </c>
      <c r="D31" s="4"/>
      <c r="F31" s="1"/>
    </row>
    <row r="32" spans="1:8" ht="16.5" customHeight="1" x14ac:dyDescent="0.2">
      <c r="A32" s="31" t="s">
        <v>32</v>
      </c>
      <c r="B32" s="29"/>
      <c r="C32" s="30"/>
      <c r="D32" s="6"/>
      <c r="F32" s="1"/>
    </row>
    <row r="33" spans="1:6" ht="17.25" customHeight="1" x14ac:dyDescent="0.25">
      <c r="A33" s="14" t="s">
        <v>33</v>
      </c>
      <c r="B33" s="43">
        <f>SUM(B28)</f>
        <v>2560800</v>
      </c>
      <c r="C33" s="76">
        <f>SUM(C28)</f>
        <v>2534400</v>
      </c>
      <c r="D33" s="6"/>
      <c r="F33" s="1"/>
    </row>
    <row r="34" spans="1:6" ht="18.75" customHeight="1" x14ac:dyDescent="0.25">
      <c r="A34" s="14" t="s">
        <v>34</v>
      </c>
      <c r="B34" s="46">
        <v>7.0000000000000007E-2</v>
      </c>
      <c r="C34" s="79">
        <v>7.0000000000000007E-2</v>
      </c>
      <c r="D34" s="6"/>
      <c r="F34" s="1"/>
    </row>
    <row r="35" spans="1:6" ht="17.25" customHeight="1" x14ac:dyDescent="0.25">
      <c r="A35" s="14" t="s">
        <v>37</v>
      </c>
      <c r="B35" s="45">
        <f>SUM(B28*B34)</f>
        <v>179256.00000000003</v>
      </c>
      <c r="C35" s="78">
        <f>SUM(C28*C34)</f>
        <v>177408.00000000003</v>
      </c>
      <c r="D35" s="4"/>
      <c r="F35" s="1"/>
    </row>
    <row r="36" spans="1:6" ht="16.5" customHeight="1" x14ac:dyDescent="0.2">
      <c r="A36" s="31" t="s">
        <v>38</v>
      </c>
      <c r="B36" s="29"/>
      <c r="C36" s="30"/>
    </row>
    <row r="37" spans="1:6" ht="20.25" customHeight="1" x14ac:dyDescent="0.25">
      <c r="A37" s="14" t="s">
        <v>39</v>
      </c>
      <c r="B37" s="47">
        <f>SUM(B31)</f>
        <v>297000</v>
      </c>
      <c r="C37" s="80">
        <f>SUM(C31)</f>
        <v>396000</v>
      </c>
    </row>
    <row r="38" spans="1:6" ht="19.5" customHeight="1" x14ac:dyDescent="0.25">
      <c r="A38" s="14" t="s">
        <v>40</v>
      </c>
      <c r="B38" s="47">
        <f>SUM(B35)</f>
        <v>179256.00000000003</v>
      </c>
      <c r="C38" s="80">
        <f>SUM(C35)</f>
        <v>177408.00000000003</v>
      </c>
    </row>
    <row r="39" spans="1:6" ht="21.75" customHeight="1" thickBot="1" x14ac:dyDescent="0.35">
      <c r="A39" s="15" t="s">
        <v>41</v>
      </c>
      <c r="B39" s="16">
        <f>SUM(B31-B35)</f>
        <v>117743.99999999997</v>
      </c>
      <c r="C39" s="81">
        <f>SUM(C31-C35)</f>
        <v>218591.99999999997</v>
      </c>
    </row>
    <row r="40" spans="1:6" ht="21.75" customHeight="1" thickBot="1" x14ac:dyDescent="0.25">
      <c r="A40" s="112" t="s">
        <v>65</v>
      </c>
      <c r="B40" s="113"/>
      <c r="C40" s="114"/>
    </row>
    <row r="41" spans="1:6" ht="18.75" customHeight="1" thickBot="1" x14ac:dyDescent="0.3">
      <c r="A41" s="57" t="s">
        <v>16</v>
      </c>
      <c r="B41" s="32"/>
      <c r="C41" s="58"/>
    </row>
    <row r="42" spans="1:6" ht="21.75" customHeight="1" x14ac:dyDescent="0.25">
      <c r="A42" s="117" t="s">
        <v>1</v>
      </c>
      <c r="B42" s="96" t="s">
        <v>7</v>
      </c>
      <c r="C42" s="97" t="s">
        <v>8</v>
      </c>
    </row>
    <row r="43" spans="1:6" ht="16.5" customHeight="1" x14ac:dyDescent="0.2">
      <c r="A43" s="14" t="s">
        <v>42</v>
      </c>
      <c r="B43" s="18">
        <f>SUM(B21*12)</f>
        <v>20400000</v>
      </c>
      <c r="C43" s="21">
        <f>SUM(B43)</f>
        <v>20400000</v>
      </c>
    </row>
    <row r="44" spans="1:6" ht="16.5" customHeight="1" x14ac:dyDescent="0.2">
      <c r="A44" s="52" t="s">
        <v>43</v>
      </c>
      <c r="B44" s="18">
        <f>SUM(B22)</f>
        <v>15000</v>
      </c>
      <c r="C44" s="21">
        <f>SUM(B44)</f>
        <v>15000</v>
      </c>
      <c r="D44" s="4"/>
    </row>
    <row r="45" spans="1:6" ht="16.5" customHeight="1" x14ac:dyDescent="0.2">
      <c r="A45" s="52" t="s">
        <v>44</v>
      </c>
      <c r="B45" s="18">
        <f>ROUNDUP((B43/B44),0)</f>
        <v>1360</v>
      </c>
      <c r="C45" s="21">
        <f>SUM(B45)</f>
        <v>1360</v>
      </c>
      <c r="D45" s="4"/>
    </row>
    <row r="46" spans="1:6" ht="16.5" customHeight="1" x14ac:dyDescent="0.2">
      <c r="A46" s="52" t="s">
        <v>45</v>
      </c>
      <c r="B46" s="19">
        <f>SUM(B23)</f>
        <v>110</v>
      </c>
      <c r="C46" s="22">
        <f>SUM(B46)</f>
        <v>110</v>
      </c>
      <c r="D46" s="4"/>
    </row>
    <row r="47" spans="1:6" ht="16.5" customHeight="1" x14ac:dyDescent="0.2">
      <c r="A47" s="52" t="s">
        <v>46</v>
      </c>
      <c r="B47" s="19">
        <f>SUM(B45*B46)</f>
        <v>149600</v>
      </c>
      <c r="C47" s="23">
        <f>SUM(B47)</f>
        <v>149600</v>
      </c>
      <c r="D47" s="4"/>
    </row>
    <row r="48" spans="1:6" ht="16.5" customHeight="1" x14ac:dyDescent="0.2">
      <c r="A48" s="52" t="s">
        <v>48</v>
      </c>
      <c r="B48" s="73">
        <v>500</v>
      </c>
      <c r="C48" s="82">
        <v>750</v>
      </c>
      <c r="D48" s="4"/>
      <c r="F48" s="9"/>
    </row>
    <row r="49" spans="1:6" ht="17.25" customHeight="1" x14ac:dyDescent="0.2">
      <c r="A49" s="52" t="s">
        <v>47</v>
      </c>
      <c r="B49" s="72">
        <f>SUM(B48/B44)</f>
        <v>3.3333333333333333E-2</v>
      </c>
      <c r="C49" s="83">
        <f>SUM(C48/C44)</f>
        <v>0.05</v>
      </c>
      <c r="D49" s="4"/>
    </row>
    <row r="50" spans="1:6" ht="16.5" customHeight="1" x14ac:dyDescent="0.2">
      <c r="A50" s="52" t="s">
        <v>49</v>
      </c>
      <c r="B50" s="20">
        <f>SUM(B44+B48)</f>
        <v>15500</v>
      </c>
      <c r="C50" s="84">
        <f>SUM(C44+C48)</f>
        <v>15750</v>
      </c>
      <c r="D50" s="4"/>
      <c r="F50" s="9"/>
    </row>
    <row r="51" spans="1:6" ht="16.5" customHeight="1" x14ac:dyDescent="0.2">
      <c r="A51" s="52" t="s">
        <v>50</v>
      </c>
      <c r="B51" s="20">
        <f>ROUNDUP((B43/B50),0)</f>
        <v>1317</v>
      </c>
      <c r="C51" s="84">
        <f>ROUNDUP((C43/C50),0)</f>
        <v>1296</v>
      </c>
      <c r="D51" s="4"/>
      <c r="F51" s="9"/>
    </row>
    <row r="52" spans="1:6" ht="16.5" customHeight="1" x14ac:dyDescent="0.2">
      <c r="A52" s="52" t="s">
        <v>51</v>
      </c>
      <c r="B52" s="116">
        <f>SUM(B51*B46)</f>
        <v>144870</v>
      </c>
      <c r="C52" s="118">
        <f>SUM(C51*C46)</f>
        <v>142560</v>
      </c>
      <c r="D52" s="4"/>
      <c r="F52" s="9"/>
    </row>
    <row r="53" spans="1:6" ht="22.5" customHeight="1" thickBot="1" x14ac:dyDescent="0.35">
      <c r="A53" s="59" t="s">
        <v>52</v>
      </c>
      <c r="B53" s="60">
        <f>SUM(B47-B52)</f>
        <v>4730</v>
      </c>
      <c r="C53" s="85">
        <f>SUM(C47-C52)</f>
        <v>7040</v>
      </c>
      <c r="D53" s="4"/>
    </row>
    <row r="54" spans="1:6" ht="20.25" customHeight="1" x14ac:dyDescent="0.3">
      <c r="A54" s="68"/>
      <c r="B54" s="69"/>
      <c r="C54" s="17"/>
      <c r="D54" s="4"/>
    </row>
    <row r="55" spans="1:6" ht="12.75" customHeight="1" thickBot="1" x14ac:dyDescent="0.35">
      <c r="A55" s="68"/>
      <c r="B55" s="69"/>
      <c r="C55" s="17"/>
      <c r="D55" s="4"/>
    </row>
    <row r="56" spans="1:6" ht="31.5" customHeight="1" thickBot="1" x14ac:dyDescent="0.3">
      <c r="A56" s="147" t="s">
        <v>68</v>
      </c>
      <c r="B56" s="148"/>
      <c r="C56" s="149"/>
    </row>
    <row r="57" spans="1:6" ht="31.5" customHeight="1" x14ac:dyDescent="0.25">
      <c r="A57" s="71"/>
      <c r="B57" s="88"/>
      <c r="C57" s="89"/>
    </row>
    <row r="58" spans="1:6" ht="31.5" customHeight="1" x14ac:dyDescent="0.25">
      <c r="A58" s="141"/>
      <c r="B58" s="142"/>
      <c r="C58" s="143"/>
    </row>
    <row r="59" spans="1:6" ht="21.75" customHeight="1" thickBot="1" x14ac:dyDescent="0.3">
      <c r="A59" s="144"/>
      <c r="B59" s="145"/>
      <c r="C59" s="146"/>
    </row>
    <row r="60" spans="1:6" ht="19.5" customHeight="1" x14ac:dyDescent="0.25">
      <c r="A60" s="95" t="s">
        <v>2</v>
      </c>
      <c r="B60" s="96" t="s">
        <v>7</v>
      </c>
      <c r="C60" s="97" t="s">
        <v>8</v>
      </c>
    </row>
    <row r="61" spans="1:6" ht="15.75" customHeight="1" x14ac:dyDescent="0.2">
      <c r="A61" s="14" t="s">
        <v>53</v>
      </c>
      <c r="B61" s="90">
        <f>SUM(B26)</f>
        <v>2640000</v>
      </c>
      <c r="C61" s="98">
        <f>SUM(C26)</f>
        <v>2640000</v>
      </c>
    </row>
    <row r="62" spans="1:6" ht="18.75" customHeight="1" x14ac:dyDescent="0.2">
      <c r="A62" s="14" t="s">
        <v>54</v>
      </c>
      <c r="B62" s="53">
        <f>SUM(B27)</f>
        <v>0.03</v>
      </c>
      <c r="C62" s="86">
        <f>SUM(C27)</f>
        <v>0.04</v>
      </c>
    </row>
    <row r="63" spans="1:6" ht="19.5" customHeight="1" thickBot="1" x14ac:dyDescent="0.3">
      <c r="A63" s="54" t="s">
        <v>56</v>
      </c>
      <c r="B63" s="139">
        <f>B29</f>
        <v>79200</v>
      </c>
      <c r="C63" s="140">
        <f>C29</f>
        <v>105600</v>
      </c>
    </row>
    <row r="64" spans="1:6" ht="17.25" customHeight="1" thickBot="1" x14ac:dyDescent="0.4">
      <c r="A64" s="11"/>
      <c r="B64" s="4"/>
      <c r="C64" s="12"/>
    </row>
    <row r="65" spans="1:3" ht="21.75" customHeight="1" x14ac:dyDescent="0.25">
      <c r="A65" s="99" t="s">
        <v>55</v>
      </c>
      <c r="B65" s="96" t="s">
        <v>7</v>
      </c>
      <c r="C65" s="97" t="s">
        <v>8</v>
      </c>
    </row>
    <row r="66" spans="1:3" ht="21.75" customHeight="1" x14ac:dyDescent="0.25">
      <c r="A66" s="14" t="s">
        <v>57</v>
      </c>
      <c r="B66" s="25">
        <f>SUM(B31)</f>
        <v>297000</v>
      </c>
      <c r="C66" s="87">
        <f>SUM(C31)</f>
        <v>396000</v>
      </c>
    </row>
    <row r="67" spans="1:3" ht="21.75" customHeight="1" x14ac:dyDescent="0.25">
      <c r="A67" s="14" t="s">
        <v>58</v>
      </c>
      <c r="B67" s="25">
        <f>SUM(B35)</f>
        <v>179256.00000000003</v>
      </c>
      <c r="C67" s="87">
        <f>SUM(C35)</f>
        <v>177408.00000000003</v>
      </c>
    </row>
    <row r="68" spans="1:3" ht="18" customHeight="1" x14ac:dyDescent="0.25">
      <c r="A68" s="14" t="s">
        <v>59</v>
      </c>
      <c r="B68" s="25">
        <f>SUM(B39)</f>
        <v>117743.99999999997</v>
      </c>
      <c r="C68" s="87">
        <f>SUM(C39)</f>
        <v>218591.99999999997</v>
      </c>
    </row>
    <row r="69" spans="1:3" ht="17.25" customHeight="1" x14ac:dyDescent="0.25">
      <c r="A69" s="14" t="s">
        <v>60</v>
      </c>
      <c r="B69" s="25">
        <f>SUM(B53)</f>
        <v>4730</v>
      </c>
      <c r="C69" s="87">
        <f>SUM(C53)</f>
        <v>7040</v>
      </c>
    </row>
    <row r="70" spans="1:3" ht="21.75" customHeight="1" x14ac:dyDescent="0.3">
      <c r="A70" s="100" t="s">
        <v>62</v>
      </c>
      <c r="B70" s="135">
        <f>SUM(B68+B69)</f>
        <v>122473.99999999997</v>
      </c>
      <c r="C70" s="137">
        <f>SUM(C68+C69)</f>
        <v>225631.99999999997</v>
      </c>
    </row>
    <row r="71" spans="1:3" ht="21.75" customHeight="1" thickBot="1" x14ac:dyDescent="0.35">
      <c r="A71" s="101" t="s">
        <v>63</v>
      </c>
      <c r="B71" s="136">
        <f>SUM(B70*-1)</f>
        <v>-122473.99999999997</v>
      </c>
      <c r="C71" s="138">
        <f>SUM(C70*-1)</f>
        <v>-225631.99999999997</v>
      </c>
    </row>
    <row r="72" spans="1:3" ht="21" customHeight="1" thickBot="1" x14ac:dyDescent="0.25">
      <c r="A72" s="111"/>
      <c r="B72" s="24"/>
      <c r="C72" s="28"/>
    </row>
    <row r="73" spans="1:3" ht="25.5" customHeight="1" x14ac:dyDescent="0.25">
      <c r="A73" s="102" t="s">
        <v>61</v>
      </c>
      <c r="B73" s="96" t="s">
        <v>7</v>
      </c>
      <c r="C73" s="97" t="s">
        <v>8</v>
      </c>
    </row>
    <row r="74" spans="1:3" ht="19.5" customHeight="1" x14ac:dyDescent="0.25">
      <c r="A74" s="61" t="s">
        <v>9</v>
      </c>
      <c r="B74" s="91" t="s">
        <v>10</v>
      </c>
      <c r="C74" s="103" t="s">
        <v>10</v>
      </c>
    </row>
    <row r="75" spans="1:3" ht="16.5" customHeight="1" x14ac:dyDescent="0.25">
      <c r="A75" s="62">
        <v>1</v>
      </c>
      <c r="B75" s="92">
        <f>SUM(B70)</f>
        <v>122473.99999999997</v>
      </c>
      <c r="C75" s="104">
        <f>SUM(C70)</f>
        <v>225631.99999999997</v>
      </c>
    </row>
    <row r="76" spans="1:3" ht="18.75" customHeight="1" x14ac:dyDescent="0.25">
      <c r="A76" s="62">
        <v>2</v>
      </c>
      <c r="B76" s="93">
        <f>SUM(B75+B75)</f>
        <v>244947.99999999994</v>
      </c>
      <c r="C76" s="105">
        <f>SUM(C75+C75)</f>
        <v>451263.99999999994</v>
      </c>
    </row>
    <row r="77" spans="1:3" ht="21" customHeight="1" x14ac:dyDescent="0.25">
      <c r="A77" s="62">
        <v>3</v>
      </c>
      <c r="B77" s="94">
        <f>SUM(B76+B75)</f>
        <v>367421.99999999988</v>
      </c>
      <c r="C77" s="106">
        <f>SUM(C76+C75)</f>
        <v>676895.99999999988</v>
      </c>
    </row>
    <row r="78" spans="1:3" ht="16.5" customHeight="1" x14ac:dyDescent="0.25">
      <c r="A78" s="62">
        <v>4</v>
      </c>
      <c r="B78" s="94">
        <f>SUM(B77+B75)</f>
        <v>489895.99999999988</v>
      </c>
      <c r="C78" s="106">
        <f>SUM(C77+C75)</f>
        <v>902527.99999999988</v>
      </c>
    </row>
    <row r="79" spans="1:3" ht="21" customHeight="1" x14ac:dyDescent="0.2">
      <c r="A79" s="107">
        <v>5</v>
      </c>
      <c r="B79" s="94">
        <f>SUM(B78+B75)</f>
        <v>612369.99999999988</v>
      </c>
      <c r="C79" s="106">
        <f>SUM(C78+C75)</f>
        <v>1128159.9999999998</v>
      </c>
    </row>
    <row r="80" spans="1:3" ht="24.75" customHeight="1" thickBot="1" x14ac:dyDescent="0.25">
      <c r="A80" s="108" t="s">
        <v>11</v>
      </c>
      <c r="B80" s="109">
        <f>SUM(B79)</f>
        <v>612369.99999999988</v>
      </c>
      <c r="C80" s="110">
        <f>SUM(C79)</f>
        <v>1128159.9999999998</v>
      </c>
    </row>
    <row r="81" spans="1:4" ht="16.5" customHeight="1" x14ac:dyDescent="0.2">
      <c r="A81" s="3"/>
      <c r="B81" s="3"/>
      <c r="C81" s="3"/>
    </row>
    <row r="82" spans="1:4" ht="23.25" customHeight="1" x14ac:dyDescent="0.2">
      <c r="A82" s="33"/>
    </row>
    <row r="83" spans="1:4" ht="23.25" customHeight="1" x14ac:dyDescent="0.2"/>
    <row r="84" spans="1:4" ht="23.25" customHeight="1" x14ac:dyDescent="0.2">
      <c r="D84" s="3"/>
    </row>
    <row r="85" spans="1:4" ht="21" customHeight="1" x14ac:dyDescent="0.2"/>
    <row r="86" spans="1:4" ht="19.5" customHeight="1" x14ac:dyDescent="0.2"/>
    <row r="87" spans="1:4" ht="16.5" customHeight="1" x14ac:dyDescent="0.2"/>
    <row r="88" spans="1:4" ht="15" customHeight="1" x14ac:dyDescent="0.2"/>
  </sheetData>
  <sheetProtection algorithmName="SHA-512" hashValue="I+VHKCmA+J3zNByG4G1rQAiTfNNxVmgqJtQkGlbGM3UE7r6BylAzXKEtpR10VKNz/JJjDGIvea3osplP86MyZw==" saltValue="5I/IYJVOhUDyGtE12o7OgQ==" spinCount="100000" sheet="1" objects="1" scenarios="1" selectLockedCells="1"/>
  <phoneticPr fontId="0" type="noConversion"/>
  <pageMargins left="0.63405797101449302" right="0.25" top="0.70380434782608692" bottom="0.68478260869565222" header="0.109375" footer="0.27898550724637683"/>
  <pageSetup scale="70" orientation="portrait" horizontalDpi="300" verticalDpi="300" r:id="rId1"/>
  <headerFooter alignWithMargins="0"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Post-Trial FMSA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Spudic;Jack Clark</dc:creator>
  <cp:lastModifiedBy>Tom</cp:lastModifiedBy>
  <cp:lastPrinted>2014-05-11T19:02:42Z</cp:lastPrinted>
  <dcterms:created xsi:type="dcterms:W3CDTF">2012-04-26T03:16:24Z</dcterms:created>
  <dcterms:modified xsi:type="dcterms:W3CDTF">2014-05-11T19:03:21Z</dcterms:modified>
</cp:coreProperties>
</file>